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olien/Downloads/"/>
    </mc:Choice>
  </mc:AlternateContent>
  <xr:revisionPtr revIDLastSave="0" documentId="13_ncr:1_{67889AC1-B62F-4F4F-86F8-2EE226DBFCFD}" xr6:coauthVersionLast="45" xr6:coauthVersionMax="45" xr10:uidLastSave="{00000000-0000-0000-0000-000000000000}"/>
  <bookViews>
    <workbookView xWindow="2200" yWindow="1760" windowWidth="31660" windowHeight="17640" xr2:uid="{C324C287-3992-4EDD-A48C-8B9EE93593DC}"/>
  </bookViews>
  <sheets>
    <sheet name="Product" sheetId="2" r:id="rId1"/>
    <sheet name="Servic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8" i="1"/>
  <c r="E16" i="1"/>
  <c r="D15" i="1"/>
  <c r="D17" i="1" s="1"/>
  <c r="E13" i="1"/>
  <c r="E12" i="1"/>
  <c r="C15" i="1"/>
  <c r="C17" i="1" s="1"/>
  <c r="E13" i="2"/>
  <c r="E16" i="2"/>
  <c r="E18" i="2"/>
  <c r="E22" i="2"/>
  <c r="E23" i="2"/>
  <c r="E12" i="2"/>
  <c r="D15" i="2"/>
  <c r="D14" i="2" s="1"/>
  <c r="C15" i="2"/>
  <c r="C17" i="2" s="1"/>
  <c r="C19" i="2" s="1"/>
  <c r="C21" i="2" s="1"/>
  <c r="C30" i="2" s="1"/>
  <c r="E17" i="1" l="1"/>
  <c r="D19" i="1"/>
  <c r="D20" i="1" s="1"/>
  <c r="E15" i="1"/>
  <c r="D14" i="1"/>
  <c r="C14" i="2"/>
  <c r="E14" i="2" s="1"/>
  <c r="C14" i="1"/>
  <c r="C19" i="1"/>
  <c r="C20" i="1" s="1"/>
  <c r="E15" i="2"/>
  <c r="C24" i="2"/>
  <c r="D17" i="2"/>
  <c r="E17" i="2" s="1"/>
  <c r="C20" i="2"/>
  <c r="E14" i="1" l="1"/>
  <c r="E19" i="1"/>
  <c r="C28" i="2"/>
  <c r="I14" i="2"/>
  <c r="I22" i="2"/>
  <c r="I13" i="2"/>
  <c r="I23" i="2"/>
  <c r="I12" i="2"/>
  <c r="E20" i="1"/>
  <c r="D21" i="1"/>
  <c r="C21" i="1"/>
  <c r="C24" i="1" s="1"/>
  <c r="C26" i="2"/>
  <c r="C27" i="2" s="1"/>
  <c r="C29" i="2" s="1"/>
  <c r="D19" i="2"/>
  <c r="E19" i="2" s="1"/>
  <c r="I21" i="2" l="1"/>
  <c r="I17" i="2" s="1"/>
  <c r="I23" i="1"/>
  <c r="I22" i="1"/>
  <c r="E21" i="1"/>
  <c r="D24" i="1"/>
  <c r="E24" i="1" s="1"/>
  <c r="C26" i="1"/>
  <c r="C27" i="1" s="1"/>
  <c r="C29" i="1" s="1"/>
  <c r="C28" i="1"/>
  <c r="D20" i="2"/>
  <c r="E20" i="2" s="1"/>
  <c r="D21" i="2"/>
  <c r="I21" i="1" l="1"/>
  <c r="I17" i="1" s="1"/>
  <c r="I15" i="1" s="1"/>
  <c r="I15" i="2"/>
  <c r="I19" i="2"/>
  <c r="I20" i="2" s="1"/>
  <c r="D24" i="2"/>
  <c r="E24" i="2" s="1"/>
  <c r="E21" i="2"/>
  <c r="I19" i="1" l="1"/>
  <c r="I20" i="1" s="1"/>
  <c r="I12" i="1"/>
  <c r="I14" i="1" s="1"/>
</calcChain>
</file>

<file path=xl/sharedStrings.xml><?xml version="1.0" encoding="utf-8"?>
<sst xmlns="http://schemas.openxmlformats.org/spreadsheetml/2006/main" count="78" uniqueCount="53">
  <si>
    <t>Number is white cells are entered by the user</t>
  </si>
  <si>
    <t>Numbers in grey cells are automatically calculated</t>
  </si>
  <si>
    <t>Product Name:</t>
  </si>
  <si>
    <t>Product Description:</t>
  </si>
  <si>
    <t>Your company</t>
  </si>
  <si>
    <t>Comp 1</t>
  </si>
  <si>
    <t>Competitor 2 price</t>
  </si>
  <si>
    <t>Comp 2</t>
  </si>
  <si>
    <t>Competitor 3 price</t>
  </si>
  <si>
    <t>Comp 3</t>
  </si>
  <si>
    <t>% diff</t>
  </si>
  <si>
    <t>Initial markup</t>
  </si>
  <si>
    <t>Base unit cost</t>
  </si>
  <si>
    <t>Gross margin %</t>
  </si>
  <si>
    <t>Base unit price</t>
  </si>
  <si>
    <t>Quantity in order</t>
  </si>
  <si>
    <t>Total value before discount</t>
  </si>
  <si>
    <t>Discount per unit</t>
  </si>
  <si>
    <t>Total discount</t>
  </si>
  <si>
    <t>Total line item price</t>
  </si>
  <si>
    <t>Total value of deal</t>
  </si>
  <si>
    <t>Shipping and handling</t>
  </si>
  <si>
    <t>Other costs</t>
  </si>
  <si>
    <t>Total price before VAT</t>
  </si>
  <si>
    <t>VAT %</t>
  </si>
  <si>
    <t>VAT value</t>
  </si>
  <si>
    <t>Total price after VAT</t>
  </si>
  <si>
    <t>Total unit price before VAT</t>
  </si>
  <si>
    <t>Total unit price after VAT</t>
  </si>
  <si>
    <t>Total profit for the deal value</t>
  </si>
  <si>
    <t>Service Name:</t>
  </si>
  <si>
    <t>Service Description:</t>
  </si>
  <si>
    <t>Base service price / hour</t>
  </si>
  <si>
    <t>Initial markup / hour</t>
  </si>
  <si>
    <t>Base service cost / hour</t>
  </si>
  <si>
    <t>Number of hours</t>
  </si>
  <si>
    <t>Discount per hour</t>
  </si>
  <si>
    <t>Total discount for all hours</t>
  </si>
  <si>
    <t>Total discounted rate per hour</t>
  </si>
  <si>
    <t>Total discounted value of deal</t>
  </si>
  <si>
    <t>Other costs 1</t>
  </si>
  <si>
    <t>Other costs 2</t>
  </si>
  <si>
    <t>Total hourly rate before VAT</t>
  </si>
  <si>
    <t>Total hourly rate after VAT</t>
  </si>
  <si>
    <t>Reverse engineer</t>
  </si>
  <si>
    <t>(assumes same cost structure except for known components eg, sell price, discount , quantity))</t>
  </si>
  <si>
    <t>If your client is able to obtain a competitor invoice they can often only see the qty, invoice value and maybe a discount %</t>
  </si>
  <si>
    <t>If that’s the case, the reverse engineered price inserts these components and works backwards to gauge the competitors costs.</t>
  </si>
  <si>
    <t>This model assumes the same markups as your client (often there are standard markups used in industries)</t>
  </si>
  <si>
    <t>Diff</t>
  </si>
  <si>
    <t>Competitor 1 price</t>
  </si>
  <si>
    <t>PRODUCT PRICING CALCULATOR</t>
  </si>
  <si>
    <t>SERVICES PRICING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</si>
</sst>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tamaran"/>
    </font>
    <font>
      <sz val="11"/>
      <name val="Catamaran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C42A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7B2680"/>
      </left>
      <right style="medium">
        <color rgb="FF7B2680"/>
      </right>
      <top style="medium">
        <color rgb="FF7B2680"/>
      </top>
      <bottom style="medium">
        <color rgb="FF7B2680"/>
      </bottom>
      <diagonal/>
    </border>
    <border>
      <left/>
      <right style="medium">
        <color rgb="FF7B2680"/>
      </right>
      <top style="medium">
        <color rgb="FF7B2680"/>
      </top>
      <bottom style="medium">
        <color rgb="FF7B2680"/>
      </bottom>
      <diagonal/>
    </border>
    <border>
      <left/>
      <right/>
      <top/>
      <bottom style="medium">
        <color rgb="FF7B2680"/>
      </bottom>
      <diagonal/>
    </border>
    <border>
      <left/>
      <right style="medium">
        <color rgb="FF7B2680"/>
      </right>
      <top/>
      <bottom/>
      <diagonal/>
    </border>
    <border>
      <left/>
      <right style="medium">
        <color rgb="FF7B2680"/>
      </right>
      <top style="medium">
        <color rgb="FF7B2680"/>
      </top>
      <bottom/>
      <diagonal/>
    </border>
    <border>
      <left style="medium">
        <color rgb="FF8C42A0"/>
      </left>
      <right style="medium">
        <color rgb="FF8C42A0"/>
      </right>
      <top style="medium">
        <color rgb="FF8C42A0"/>
      </top>
      <bottom style="medium">
        <color rgb="FF8C42A0"/>
      </bottom>
      <diagonal/>
    </border>
    <border>
      <left/>
      <right style="medium">
        <color rgb="FF8C42A0"/>
      </right>
      <top style="medium">
        <color rgb="FF8C42A0"/>
      </top>
      <bottom style="medium">
        <color rgb="FF8C42A0"/>
      </bottom>
      <diagonal/>
    </border>
    <border>
      <left style="medium">
        <color rgb="FF8C42A0"/>
      </left>
      <right style="medium">
        <color rgb="FF8C42A0"/>
      </right>
      <top style="medium">
        <color rgb="FF8C42A0"/>
      </top>
      <bottom/>
      <diagonal/>
    </border>
    <border>
      <left style="medium">
        <color rgb="FF8C42A0"/>
      </left>
      <right style="medium">
        <color rgb="FF8C42A0"/>
      </right>
      <top/>
      <bottom/>
      <diagonal/>
    </border>
    <border>
      <left style="medium">
        <color rgb="FF8C42A0"/>
      </left>
      <right style="medium">
        <color rgb="FF8C42A0"/>
      </right>
      <top style="medium">
        <color rgb="FF7B2680"/>
      </top>
      <bottom style="medium">
        <color rgb="FF8C42A0"/>
      </bottom>
      <diagonal/>
    </border>
    <border>
      <left style="medium">
        <color rgb="FF8C42A0"/>
      </left>
      <right/>
      <top style="medium">
        <color rgb="FF8C42A0"/>
      </top>
      <bottom style="medium">
        <color rgb="FF8C42A0"/>
      </bottom>
      <diagonal/>
    </border>
    <border>
      <left/>
      <right/>
      <top style="medium">
        <color rgb="FF8C42A0"/>
      </top>
      <bottom style="medium">
        <color rgb="FF8C42A0"/>
      </bottom>
      <diagonal/>
    </border>
    <border>
      <left style="medium">
        <color theme="0"/>
      </left>
      <right style="medium">
        <color theme="0"/>
      </right>
      <top style="medium">
        <color rgb="FF8C42A0"/>
      </top>
      <bottom style="medium">
        <color rgb="FF8C42A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0" fillId="0" borderId="0" xfId="0" applyFont="1"/>
    <xf numFmtId="0" fontId="6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/>
    <xf numFmtId="43" fontId="0" fillId="0" borderId="1" xfId="1" applyFont="1" applyFill="1" applyBorder="1"/>
    <xf numFmtId="0" fontId="0" fillId="0" borderId="4" xfId="0" applyFont="1" applyBorder="1"/>
    <xf numFmtId="9" fontId="0" fillId="0" borderId="1" xfId="2" applyFont="1" applyFill="1" applyBorder="1"/>
    <xf numFmtId="43" fontId="0" fillId="0" borderId="2" xfId="1" applyFont="1" applyFill="1" applyBorder="1"/>
    <xf numFmtId="0" fontId="7" fillId="0" borderId="0" xfId="0" applyFont="1" applyFill="1" applyAlignment="1">
      <alignment horizont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Fill="1"/>
    <xf numFmtId="0" fontId="0" fillId="0" borderId="5" xfId="0" applyFont="1" applyBorder="1"/>
    <xf numFmtId="43" fontId="0" fillId="4" borderId="1" xfId="1" applyFont="1" applyFill="1" applyBorder="1"/>
    <xf numFmtId="9" fontId="0" fillId="4" borderId="1" xfId="2" applyFont="1" applyFill="1" applyBorder="1"/>
    <xf numFmtId="0" fontId="0" fillId="4" borderId="5" xfId="0" applyFont="1" applyFill="1" applyBorder="1"/>
    <xf numFmtId="0" fontId="0" fillId="4" borderId="4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11" fillId="0" borderId="0" xfId="0" applyFont="1" applyFill="1" applyAlignment="1">
      <alignment horizontal="center" wrapText="1"/>
    </xf>
    <xf numFmtId="0" fontId="0" fillId="0" borderId="6" xfId="0" applyFont="1" applyBorder="1"/>
    <xf numFmtId="0" fontId="5" fillId="0" borderId="6" xfId="0" applyFont="1" applyFill="1" applyBorder="1"/>
    <xf numFmtId="43" fontId="0" fillId="0" borderId="6" xfId="1" applyFont="1" applyFill="1" applyBorder="1"/>
    <xf numFmtId="9" fontId="0" fillId="0" borderId="6" xfId="2" applyFont="1" applyFill="1" applyBorder="1"/>
    <xf numFmtId="164" fontId="0" fillId="4" borderId="6" xfId="2" applyNumberFormat="1" applyFont="1" applyFill="1" applyBorder="1"/>
    <xf numFmtId="43" fontId="0" fillId="4" borderId="6" xfId="1" applyFont="1" applyFill="1" applyBorder="1"/>
    <xf numFmtId="0" fontId="0" fillId="0" borderId="6" xfId="0" applyFont="1" applyFill="1" applyBorder="1"/>
    <xf numFmtId="43" fontId="0" fillId="2" borderId="6" xfId="1" applyFont="1" applyFill="1" applyBorder="1"/>
    <xf numFmtId="43" fontId="0" fillId="5" borderId="6" xfId="1" applyFont="1" applyFill="1" applyBorder="1"/>
    <xf numFmtId="43" fontId="0" fillId="0" borderId="7" xfId="1" applyFont="1" applyFill="1" applyBorder="1"/>
    <xf numFmtId="9" fontId="0" fillId="0" borderId="7" xfId="2" applyFont="1" applyFill="1" applyBorder="1"/>
    <xf numFmtId="164" fontId="0" fillId="4" borderId="7" xfId="2" applyNumberFormat="1" applyFont="1" applyFill="1" applyBorder="1"/>
    <xf numFmtId="43" fontId="0" fillId="4" borderId="7" xfId="1" applyFont="1" applyFill="1" applyBorder="1"/>
    <xf numFmtId="0" fontId="0" fillId="0" borderId="7" xfId="0" applyFont="1" applyFill="1" applyBorder="1"/>
    <xf numFmtId="43" fontId="0" fillId="2" borderId="7" xfId="1" applyFont="1" applyFill="1" applyBorder="1"/>
    <xf numFmtId="43" fontId="0" fillId="5" borderId="7" xfId="1" applyFont="1" applyFill="1" applyBorder="1"/>
    <xf numFmtId="0" fontId="0" fillId="5" borderId="6" xfId="0" applyFont="1" applyFill="1" applyBorder="1"/>
    <xf numFmtId="9" fontId="0" fillId="5" borderId="6" xfId="2" applyFont="1" applyFill="1" applyBorder="1"/>
    <xf numFmtId="0" fontId="0" fillId="5" borderId="8" xfId="0" applyFont="1" applyFill="1" applyBorder="1"/>
    <xf numFmtId="0" fontId="0" fillId="0" borderId="8" xfId="0" applyFont="1" applyBorder="1"/>
    <xf numFmtId="0" fontId="0" fillId="5" borderId="9" xfId="0" applyFont="1" applyFill="1" applyBorder="1"/>
    <xf numFmtId="0" fontId="0" fillId="0" borderId="9" xfId="0" applyFont="1" applyBorder="1"/>
    <xf numFmtId="0" fontId="0" fillId="5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7" xfId="0" applyFont="1" applyFill="1" applyBorder="1"/>
    <xf numFmtId="0" fontId="5" fillId="0" borderId="13" xfId="0" applyFont="1" applyFill="1" applyBorder="1"/>
    <xf numFmtId="0" fontId="5" fillId="0" borderId="1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4" borderId="6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4" borderId="11" xfId="0" applyFont="1" applyFill="1" applyBorder="1"/>
    <xf numFmtId="0" fontId="0" fillId="2" borderId="6" xfId="0" applyFont="1" applyFill="1" applyBorder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8C42A0"/>
      <color rgb="FF7B2680"/>
      <color rgb="FFC177D3"/>
      <color rgb="FF9437AB"/>
      <color rgb="FF7A5F90"/>
      <color rgb="FF7771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0</xdr:row>
      <xdr:rowOff>111614</xdr:rowOff>
    </xdr:from>
    <xdr:to>
      <xdr:col>1</xdr:col>
      <xdr:colOff>1587501</xdr:colOff>
      <xdr:row>0</xdr:row>
      <xdr:rowOff>889000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D8BB23-600A-B446-9D61-61CEB4FCF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1" y="111614"/>
          <a:ext cx="1816100" cy="777386"/>
        </a:xfrm>
        <a:prstGeom prst="rect">
          <a:avLst/>
        </a:prstGeom>
      </xdr:spPr>
    </xdr:pic>
    <xdr:clientData/>
  </xdr:twoCellAnchor>
  <xdr:twoCellAnchor editAs="oneCell">
    <xdr:from>
      <xdr:col>6</xdr:col>
      <xdr:colOff>279400</xdr:colOff>
      <xdr:row>0</xdr:row>
      <xdr:rowOff>213270</xdr:rowOff>
    </xdr:from>
    <xdr:to>
      <xdr:col>8</xdr:col>
      <xdr:colOff>704514</xdr:colOff>
      <xdr:row>0</xdr:row>
      <xdr:rowOff>755014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102AF1-9B13-3D49-BAA8-C5908DD7A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86800" y="213270"/>
          <a:ext cx="2660314" cy="541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165100</xdr:rowOff>
    </xdr:from>
    <xdr:to>
      <xdr:col>1</xdr:col>
      <xdr:colOff>1625600</xdr:colOff>
      <xdr:row>0</xdr:row>
      <xdr:rowOff>942486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74F273-B66F-0747-B318-CF8C56AC9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65100"/>
          <a:ext cx="1816100" cy="777386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254000</xdr:rowOff>
    </xdr:from>
    <xdr:to>
      <xdr:col>8</xdr:col>
      <xdr:colOff>666414</xdr:colOff>
      <xdr:row>0</xdr:row>
      <xdr:rowOff>795744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15B65A-B519-4648-B1FB-F31174035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6400" y="254000"/>
          <a:ext cx="2660314" cy="541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1BF9-C050-4343-85AD-0DC47832761C}">
  <dimension ref="B1:P31"/>
  <sheetViews>
    <sheetView showGridLines="0" tabSelected="1" topLeftCell="A5" zoomScaleNormal="100" workbookViewId="0">
      <selection activeCell="I35" sqref="I35"/>
    </sheetView>
  </sheetViews>
  <sheetFormatPr baseColWidth="10" defaultColWidth="8.83203125" defaultRowHeight="20" x14ac:dyDescent="0.4"/>
  <cols>
    <col min="1" max="1" width="4.33203125" style="1" customWidth="1"/>
    <col min="2" max="2" width="42.5" style="1" bestFit="1" customWidth="1"/>
    <col min="3" max="3" width="16.5" style="1" customWidth="1"/>
    <col min="4" max="4" width="18.33203125" style="1" customWidth="1"/>
    <col min="5" max="5" width="9.5" style="1" customWidth="1"/>
    <col min="6" max="6" width="19.1640625" style="1" customWidth="1"/>
    <col min="7" max="7" width="10.83203125" style="1" customWidth="1"/>
    <col min="8" max="8" width="18.5" style="1" customWidth="1"/>
    <col min="9" max="9" width="10.5" style="1" bestFit="1" customWidth="1"/>
    <col min="10" max="16384" width="8.83203125" style="1"/>
  </cols>
  <sheetData>
    <row r="1" spans="2:16" ht="82" customHeight="1" x14ac:dyDescent="0.4"/>
    <row r="2" spans="2:16" ht="24" x14ac:dyDescent="0.4">
      <c r="B2" s="6" t="s">
        <v>51</v>
      </c>
      <c r="C2" s="4"/>
      <c r="D2" s="4"/>
      <c r="E2" s="4"/>
      <c r="F2" s="4"/>
      <c r="G2" s="4"/>
      <c r="H2" s="5"/>
      <c r="I2" s="4"/>
    </row>
    <row r="3" spans="2:16" s="2" customFormat="1" ht="13" customHeight="1" x14ac:dyDescent="0.4">
      <c r="B3" s="16"/>
      <c r="C3" s="3"/>
      <c r="D3" s="3"/>
      <c r="E3" s="3"/>
      <c r="F3" s="3"/>
      <c r="G3" s="3"/>
      <c r="I3" s="3"/>
    </row>
    <row r="4" spans="2:16" x14ac:dyDescent="0.4">
      <c r="B4" s="21" t="s">
        <v>0</v>
      </c>
      <c r="C4" s="21"/>
      <c r="D4" s="21"/>
      <c r="E4" s="21"/>
      <c r="F4" s="21"/>
      <c r="G4" s="21"/>
      <c r="H4" s="21"/>
      <c r="I4" s="21"/>
      <c r="J4" s="7"/>
      <c r="K4" s="7"/>
      <c r="L4" s="7"/>
      <c r="M4" s="7"/>
      <c r="N4" s="7"/>
      <c r="O4" s="7"/>
      <c r="P4" s="7"/>
    </row>
    <row r="5" spans="2:16" x14ac:dyDescent="0.4">
      <c r="B5" s="21" t="s">
        <v>1</v>
      </c>
      <c r="C5" s="21"/>
      <c r="D5" s="21"/>
      <c r="E5" s="21"/>
      <c r="F5" s="21"/>
      <c r="G5" s="21"/>
      <c r="H5" s="21"/>
      <c r="I5" s="21"/>
      <c r="J5" s="7"/>
      <c r="K5" s="7"/>
      <c r="L5" s="7"/>
      <c r="M5" s="7"/>
      <c r="N5" s="7"/>
      <c r="O5" s="7"/>
      <c r="P5" s="7"/>
    </row>
    <row r="6" spans="2:16" s="2" customFormat="1" ht="26" customHeight="1" thickBot="1" x14ac:dyDescent="0.45">
      <c r="B6" s="8"/>
      <c r="C6" s="8"/>
      <c r="D6" s="8"/>
      <c r="E6" s="8"/>
      <c r="F6" s="8"/>
      <c r="G6" s="8"/>
      <c r="H6" s="8"/>
      <c r="I6" s="8"/>
      <c r="J6" s="10"/>
      <c r="K6" s="10"/>
      <c r="L6" s="10"/>
      <c r="M6" s="10"/>
      <c r="N6" s="10"/>
      <c r="O6" s="10"/>
      <c r="P6" s="10"/>
    </row>
    <row r="7" spans="2:16" ht="21" thickBot="1" x14ac:dyDescent="0.45">
      <c r="B7" s="8" t="s">
        <v>2</v>
      </c>
      <c r="C7" s="55"/>
      <c r="D7" s="56"/>
      <c r="E7" s="56"/>
      <c r="F7" s="56"/>
      <c r="G7" s="56"/>
      <c r="H7" s="56"/>
      <c r="I7" s="57"/>
      <c r="J7" s="7"/>
      <c r="K7" s="7"/>
      <c r="L7" s="7"/>
      <c r="M7" s="7"/>
      <c r="N7" s="7"/>
      <c r="O7" s="7"/>
      <c r="P7" s="7"/>
    </row>
    <row r="8" spans="2:16" s="2" customFormat="1" ht="9" customHeight="1" thickBot="1" x14ac:dyDescent="0.45">
      <c r="B8" s="8"/>
      <c r="C8" s="27"/>
      <c r="D8" s="27"/>
      <c r="E8" s="27"/>
      <c r="F8" s="27"/>
      <c r="G8" s="27"/>
      <c r="H8" s="27"/>
      <c r="I8" s="27"/>
      <c r="J8" s="10"/>
      <c r="K8" s="10"/>
      <c r="L8" s="10"/>
      <c r="M8" s="10"/>
      <c r="N8" s="10"/>
      <c r="O8" s="10"/>
      <c r="P8" s="10"/>
    </row>
    <row r="9" spans="2:16" ht="21" thickBot="1" x14ac:dyDescent="0.45">
      <c r="B9" s="8" t="s">
        <v>3</v>
      </c>
      <c r="C9" s="55"/>
      <c r="D9" s="56"/>
      <c r="E9" s="56"/>
      <c r="F9" s="56"/>
      <c r="G9" s="58"/>
      <c r="H9" s="59" t="s">
        <v>44</v>
      </c>
      <c r="I9" s="57"/>
      <c r="J9" s="7"/>
      <c r="K9" s="7"/>
      <c r="L9" s="7"/>
      <c r="M9" s="7"/>
      <c r="N9" s="7"/>
      <c r="O9" s="7"/>
      <c r="P9" s="7"/>
    </row>
    <row r="10" spans="2:16" x14ac:dyDescent="0.4">
      <c r="B10" s="7"/>
      <c r="C10" s="9"/>
      <c r="D10" s="9"/>
      <c r="E10" s="9" t="s">
        <v>49</v>
      </c>
      <c r="F10" s="9"/>
      <c r="G10" s="9" t="s">
        <v>49</v>
      </c>
      <c r="H10" s="9"/>
      <c r="I10" s="9" t="s">
        <v>49</v>
      </c>
      <c r="J10" s="7"/>
      <c r="K10" s="7"/>
      <c r="L10" s="7"/>
      <c r="M10" s="7"/>
      <c r="N10" s="7"/>
      <c r="O10" s="7"/>
      <c r="P10" s="7"/>
    </row>
    <row r="11" spans="2:16" ht="21" thickBot="1" x14ac:dyDescent="0.45">
      <c r="B11" s="10"/>
      <c r="C11" s="17" t="s">
        <v>4</v>
      </c>
      <c r="D11" s="60" t="s">
        <v>50</v>
      </c>
      <c r="E11" s="60" t="s">
        <v>5</v>
      </c>
      <c r="F11" s="60" t="s">
        <v>6</v>
      </c>
      <c r="G11" s="18" t="s">
        <v>7</v>
      </c>
      <c r="H11" s="18" t="s">
        <v>8</v>
      </c>
      <c r="I11" s="18" t="s">
        <v>9</v>
      </c>
      <c r="J11" s="7"/>
      <c r="K11" s="7"/>
      <c r="L11" s="7"/>
      <c r="M11" s="7"/>
      <c r="N11" s="7"/>
      <c r="O11" s="7"/>
      <c r="P11" s="7"/>
    </row>
    <row r="12" spans="2:16" ht="21" thickBot="1" x14ac:dyDescent="0.45">
      <c r="B12" s="10" t="s">
        <v>12</v>
      </c>
      <c r="C12" s="34">
        <v>100</v>
      </c>
      <c r="D12" s="34">
        <v>100</v>
      </c>
      <c r="E12" s="61">
        <f>+C12-D12</f>
        <v>0</v>
      </c>
      <c r="F12" s="62"/>
      <c r="G12" s="22"/>
      <c r="H12" s="25"/>
      <c r="I12" s="23">
        <f>+$I$24/$C$24*C12</f>
        <v>1544</v>
      </c>
      <c r="J12" s="7"/>
      <c r="K12" s="7"/>
      <c r="L12" s="7"/>
      <c r="M12" s="7"/>
      <c r="N12" s="7"/>
      <c r="O12" s="7"/>
      <c r="P12" s="7"/>
    </row>
    <row r="13" spans="2:16" ht="21" thickBot="1" x14ac:dyDescent="0.45">
      <c r="B13" s="7" t="s">
        <v>11</v>
      </c>
      <c r="C13" s="35">
        <v>0.5</v>
      </c>
      <c r="D13" s="35">
        <v>0.5</v>
      </c>
      <c r="E13" s="36">
        <f t="shared" ref="E13:E24" si="0">+C13-D13</f>
        <v>0</v>
      </c>
      <c r="F13" s="63"/>
      <c r="G13" s="12"/>
      <c r="H13" s="26"/>
      <c r="I13" s="24">
        <f>+$I$24/$C$24*C13</f>
        <v>7.72</v>
      </c>
      <c r="J13" s="7"/>
      <c r="K13" s="7"/>
      <c r="L13" s="7"/>
      <c r="M13" s="7"/>
      <c r="N13" s="7"/>
      <c r="O13" s="7"/>
      <c r="P13" s="7"/>
    </row>
    <row r="14" spans="2:16" ht="21" thickBot="1" x14ac:dyDescent="0.45">
      <c r="B14" s="7" t="s">
        <v>13</v>
      </c>
      <c r="C14" s="36">
        <f>(+C15-C12)/C15</f>
        <v>0.33333333333333331</v>
      </c>
      <c r="D14" s="36">
        <f>(+D15-D12)/D15</f>
        <v>0.33333333333333331</v>
      </c>
      <c r="E14" s="36">
        <f t="shared" si="0"/>
        <v>0</v>
      </c>
      <c r="F14" s="63"/>
      <c r="G14" s="12"/>
      <c r="H14" s="26"/>
      <c r="I14" s="24">
        <f>+$I$24/$C$24*C14</f>
        <v>5.1466666666666665</v>
      </c>
      <c r="J14" s="7"/>
      <c r="K14" s="7"/>
      <c r="L14" s="7"/>
      <c r="M14" s="7"/>
      <c r="N14" s="7"/>
      <c r="O14" s="7"/>
      <c r="P14" s="7"/>
    </row>
    <row r="15" spans="2:16" ht="21" thickBot="1" x14ac:dyDescent="0.45">
      <c r="B15" s="7" t="s">
        <v>14</v>
      </c>
      <c r="C15" s="37">
        <f>+C12*(1+C13)</f>
        <v>150</v>
      </c>
      <c r="D15" s="37">
        <f>+D12*(1+D13)</f>
        <v>150</v>
      </c>
      <c r="E15" s="61">
        <f t="shared" si="0"/>
        <v>0</v>
      </c>
      <c r="F15" s="63"/>
      <c r="G15" s="12"/>
      <c r="H15" s="26"/>
      <c r="I15" s="23">
        <f>+I17/I16</f>
        <v>2316</v>
      </c>
      <c r="J15" s="7"/>
      <c r="K15" s="7"/>
      <c r="L15" s="7"/>
      <c r="M15" s="7"/>
      <c r="N15" s="7"/>
      <c r="O15" s="7"/>
      <c r="P15" s="7"/>
    </row>
    <row r="16" spans="2:16" ht="21" thickBot="1" x14ac:dyDescent="0.45">
      <c r="B16" s="7" t="s">
        <v>15</v>
      </c>
      <c r="C16" s="38">
        <v>1</v>
      </c>
      <c r="D16" s="38">
        <v>30</v>
      </c>
      <c r="E16" s="61">
        <f t="shared" si="0"/>
        <v>-29</v>
      </c>
      <c r="F16" s="63"/>
      <c r="G16" s="12"/>
      <c r="H16" s="26"/>
      <c r="I16" s="11">
        <v>1</v>
      </c>
      <c r="J16" s="7"/>
      <c r="K16" s="7"/>
      <c r="L16" s="7"/>
      <c r="M16" s="7"/>
      <c r="N16" s="7"/>
      <c r="O16" s="7"/>
      <c r="P16" s="7"/>
    </row>
    <row r="17" spans="2:16" ht="21" thickBot="1" x14ac:dyDescent="0.45">
      <c r="B17" s="7" t="s">
        <v>16</v>
      </c>
      <c r="C17" s="37">
        <f>+C15*C16</f>
        <v>150</v>
      </c>
      <c r="D17" s="37">
        <f>+D15*D16</f>
        <v>4500</v>
      </c>
      <c r="E17" s="61">
        <f t="shared" si="0"/>
        <v>-4350</v>
      </c>
      <c r="F17" s="63"/>
      <c r="G17" s="12"/>
      <c r="H17" s="26"/>
      <c r="I17" s="23">
        <f>+I21/(1-I18)</f>
        <v>2316</v>
      </c>
      <c r="J17" s="7"/>
      <c r="K17" s="7"/>
      <c r="L17" s="7"/>
      <c r="M17" s="7"/>
      <c r="N17" s="7"/>
      <c r="O17" s="7"/>
      <c r="P17" s="7"/>
    </row>
    <row r="18" spans="2:16" ht="21" thickBot="1" x14ac:dyDescent="0.45">
      <c r="B18" s="7" t="s">
        <v>17</v>
      </c>
      <c r="C18" s="35">
        <v>0.05</v>
      </c>
      <c r="D18" s="35">
        <v>0.05</v>
      </c>
      <c r="E18" s="36">
        <f t="shared" si="0"/>
        <v>0</v>
      </c>
      <c r="F18" s="63"/>
      <c r="G18" s="12"/>
      <c r="H18" s="26"/>
      <c r="I18" s="13">
        <v>0.05</v>
      </c>
      <c r="J18" s="7"/>
      <c r="K18" s="7"/>
      <c r="L18" s="7"/>
      <c r="M18" s="7"/>
      <c r="N18" s="7"/>
      <c r="O18" s="7"/>
      <c r="P18" s="7"/>
    </row>
    <row r="19" spans="2:16" ht="21" thickBot="1" x14ac:dyDescent="0.45">
      <c r="B19" s="7" t="s">
        <v>18</v>
      </c>
      <c r="C19" s="37">
        <f>+C17*C18</f>
        <v>7.5</v>
      </c>
      <c r="D19" s="37">
        <f>+D17*D18</f>
        <v>225</v>
      </c>
      <c r="E19" s="61">
        <f t="shared" si="0"/>
        <v>-217.5</v>
      </c>
      <c r="F19" s="63"/>
      <c r="G19" s="12"/>
      <c r="H19" s="26"/>
      <c r="I19" s="23">
        <f>+I17*I18</f>
        <v>115.80000000000001</v>
      </c>
      <c r="J19" s="7"/>
      <c r="K19" s="7"/>
      <c r="L19" s="7"/>
      <c r="M19" s="7"/>
      <c r="N19" s="7"/>
      <c r="O19" s="7"/>
      <c r="P19" s="7"/>
    </row>
    <row r="20" spans="2:16" ht="21" thickBot="1" x14ac:dyDescent="0.45">
      <c r="B20" s="7" t="s">
        <v>19</v>
      </c>
      <c r="C20" s="37">
        <f>(+C17-C19)/C16</f>
        <v>142.5</v>
      </c>
      <c r="D20" s="37">
        <f>(+D17-D19)/D16</f>
        <v>142.5</v>
      </c>
      <c r="E20" s="61">
        <f t="shared" si="0"/>
        <v>0</v>
      </c>
      <c r="F20" s="63"/>
      <c r="G20" s="12"/>
      <c r="H20" s="26"/>
      <c r="I20" s="23">
        <f>(+I17-I19)/I16</f>
        <v>2200.1999999999998</v>
      </c>
      <c r="J20" s="7"/>
      <c r="K20" s="7"/>
      <c r="L20" s="7"/>
      <c r="M20" s="7"/>
      <c r="N20" s="7"/>
      <c r="O20" s="7"/>
      <c r="P20" s="7"/>
    </row>
    <row r="21" spans="2:16" ht="21" thickBot="1" x14ac:dyDescent="0.45">
      <c r="B21" s="7" t="s">
        <v>20</v>
      </c>
      <c r="C21" s="37">
        <f>+C17-C19</f>
        <v>142.5</v>
      </c>
      <c r="D21" s="37">
        <f>+D17-D19</f>
        <v>4275</v>
      </c>
      <c r="E21" s="61">
        <f t="shared" si="0"/>
        <v>-4132.5</v>
      </c>
      <c r="F21" s="63"/>
      <c r="G21" s="12"/>
      <c r="H21" s="26"/>
      <c r="I21" s="23">
        <f>+I24-I23-I22</f>
        <v>2200.1999999999998</v>
      </c>
      <c r="J21" s="7"/>
      <c r="K21" s="7"/>
      <c r="L21" s="7"/>
      <c r="M21" s="7"/>
      <c r="N21" s="7"/>
      <c r="O21" s="7"/>
      <c r="P21" s="7"/>
    </row>
    <row r="22" spans="2:16" ht="21" thickBot="1" x14ac:dyDescent="0.45">
      <c r="B22" s="7" t="s">
        <v>21</v>
      </c>
      <c r="C22" s="34">
        <v>35</v>
      </c>
      <c r="D22" s="34">
        <v>35</v>
      </c>
      <c r="E22" s="61">
        <f t="shared" si="0"/>
        <v>0</v>
      </c>
      <c r="F22" s="63"/>
      <c r="G22" s="12"/>
      <c r="H22" s="26"/>
      <c r="I22" s="11">
        <f>+$I$24/$C$24*C22</f>
        <v>540.4</v>
      </c>
      <c r="J22" s="7"/>
      <c r="K22" s="7"/>
      <c r="L22" s="7"/>
      <c r="M22" s="7"/>
      <c r="N22" s="7"/>
      <c r="O22" s="7"/>
      <c r="P22" s="7"/>
    </row>
    <row r="23" spans="2:16" ht="21" thickBot="1" x14ac:dyDescent="0.45">
      <c r="B23" s="7" t="s">
        <v>22</v>
      </c>
      <c r="C23" s="34">
        <v>10</v>
      </c>
      <c r="D23" s="34">
        <v>10</v>
      </c>
      <c r="E23" s="61">
        <f t="shared" si="0"/>
        <v>0</v>
      </c>
      <c r="F23" s="63"/>
      <c r="G23" s="12"/>
      <c r="H23" s="26"/>
      <c r="I23" s="11">
        <f>+$I$24/$C$24*C23</f>
        <v>154.4</v>
      </c>
      <c r="J23" s="7"/>
      <c r="K23" s="7"/>
      <c r="L23" s="7"/>
      <c r="M23" s="7"/>
      <c r="N23" s="7"/>
      <c r="O23" s="7"/>
      <c r="P23" s="7"/>
    </row>
    <row r="24" spans="2:16" ht="21" thickBot="1" x14ac:dyDescent="0.45">
      <c r="B24" s="7" t="s">
        <v>23</v>
      </c>
      <c r="C24" s="37">
        <f>+C21+C22+C23</f>
        <v>187.5</v>
      </c>
      <c r="D24" s="37">
        <f>+D21+D22+D23</f>
        <v>4320</v>
      </c>
      <c r="E24" s="64">
        <f t="shared" si="0"/>
        <v>-4132.5</v>
      </c>
      <c r="F24" s="32"/>
      <c r="G24" s="65"/>
      <c r="H24" s="33" t="s">
        <v>44</v>
      </c>
      <c r="I24" s="14">
        <v>2895</v>
      </c>
      <c r="J24" s="7"/>
      <c r="K24" s="7"/>
      <c r="L24" s="7"/>
      <c r="M24" s="7"/>
      <c r="N24" s="7"/>
      <c r="O24" s="7"/>
      <c r="P24" s="7"/>
    </row>
    <row r="25" spans="2:16" ht="21" thickBot="1" x14ac:dyDescent="0.45">
      <c r="B25" s="7" t="s">
        <v>24</v>
      </c>
      <c r="C25" s="35">
        <v>0.15</v>
      </c>
      <c r="D25" s="7"/>
      <c r="E25" s="7"/>
      <c r="F25" s="7"/>
      <c r="G25" s="15" t="s">
        <v>45</v>
      </c>
      <c r="H25" s="15"/>
      <c r="I25" s="15"/>
      <c r="J25" s="7"/>
      <c r="K25" s="7"/>
      <c r="L25" s="7"/>
      <c r="M25" s="7"/>
      <c r="N25" s="7"/>
      <c r="O25" s="7"/>
      <c r="P25" s="7"/>
    </row>
    <row r="26" spans="2:16" ht="21" thickBot="1" x14ac:dyDescent="0.45">
      <c r="B26" s="7" t="s">
        <v>25</v>
      </c>
      <c r="C26" s="37">
        <f>+C23+C24+C25</f>
        <v>197.65</v>
      </c>
      <c r="D26" s="7"/>
      <c r="E26" s="7"/>
      <c r="F26" s="7"/>
      <c r="G26" s="15"/>
      <c r="H26" s="15"/>
      <c r="I26" s="15"/>
      <c r="J26" s="7"/>
      <c r="K26" s="7"/>
      <c r="L26" s="7"/>
      <c r="M26" s="7"/>
      <c r="N26" s="7"/>
      <c r="O26" s="7"/>
      <c r="P26" s="7"/>
    </row>
    <row r="27" spans="2:16" ht="21" thickBot="1" x14ac:dyDescent="0.45">
      <c r="B27" s="7" t="s">
        <v>26</v>
      </c>
      <c r="C27" s="37">
        <f>+C24+C26</f>
        <v>385.15</v>
      </c>
      <c r="D27" s="7"/>
      <c r="E27" s="7"/>
      <c r="F27" s="7"/>
      <c r="G27" s="19" t="s">
        <v>46</v>
      </c>
      <c r="H27" s="20"/>
      <c r="I27" s="20"/>
      <c r="J27" s="20"/>
      <c r="K27" s="20"/>
      <c r="L27" s="20"/>
      <c r="M27" s="20"/>
      <c r="N27" s="20"/>
      <c r="O27" s="20"/>
      <c r="P27" s="7"/>
    </row>
    <row r="28" spans="2:16" ht="21" thickBot="1" x14ac:dyDescent="0.45">
      <c r="B28" s="7" t="s">
        <v>27</v>
      </c>
      <c r="C28" s="37">
        <f>+C24/C16</f>
        <v>187.5</v>
      </c>
      <c r="D28" s="7"/>
      <c r="E28" s="7"/>
      <c r="F28" s="7"/>
      <c r="G28" s="19" t="s">
        <v>47</v>
      </c>
      <c r="H28" s="20"/>
      <c r="I28" s="20"/>
      <c r="J28" s="20"/>
      <c r="K28" s="20"/>
      <c r="L28" s="20"/>
      <c r="M28" s="20"/>
      <c r="N28" s="20"/>
      <c r="O28" s="20"/>
      <c r="P28" s="7"/>
    </row>
    <row r="29" spans="2:16" ht="21" thickBot="1" x14ac:dyDescent="0.45">
      <c r="B29" s="7" t="s">
        <v>28</v>
      </c>
      <c r="C29" s="37">
        <f>+C27/C16</f>
        <v>385.15</v>
      </c>
      <c r="D29" s="7"/>
      <c r="E29" s="7"/>
      <c r="F29" s="7"/>
      <c r="G29" s="19" t="s">
        <v>48</v>
      </c>
      <c r="H29" s="20"/>
      <c r="I29" s="20"/>
      <c r="J29" s="20"/>
      <c r="K29" s="20"/>
      <c r="L29" s="20"/>
      <c r="M29" s="20"/>
      <c r="N29" s="20"/>
      <c r="O29" s="20"/>
      <c r="P29" s="7"/>
    </row>
    <row r="30" spans="2:16" ht="21" thickBot="1" x14ac:dyDescent="0.45">
      <c r="B30" s="7" t="s">
        <v>29</v>
      </c>
      <c r="C30" s="37">
        <f>C21-(C16*C12)</f>
        <v>42.5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2:16" x14ac:dyDescent="0.4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</sheetData>
  <mergeCells count="3">
    <mergeCell ref="B4:I4"/>
    <mergeCell ref="B5:I5"/>
    <mergeCell ref="G25:I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B2131-7AC5-464B-A6B9-0999F7B17533}">
  <dimension ref="B1:P29"/>
  <sheetViews>
    <sheetView showGridLines="0" workbookViewId="0">
      <selection activeCell="E29" sqref="E29"/>
    </sheetView>
  </sheetViews>
  <sheetFormatPr baseColWidth="10" defaultColWidth="8.83203125" defaultRowHeight="20" x14ac:dyDescent="0.4"/>
  <cols>
    <col min="1" max="1" width="4.5" style="1" customWidth="1"/>
    <col min="2" max="2" width="42.5" style="1" bestFit="1" customWidth="1"/>
    <col min="3" max="3" width="13.33203125" style="1" bestFit="1" customWidth="1"/>
    <col min="4" max="4" width="17.83203125" style="1" customWidth="1"/>
    <col min="5" max="5" width="8.5" style="1" customWidth="1"/>
    <col min="6" max="6" width="18.33203125" style="1" customWidth="1"/>
    <col min="7" max="7" width="7.83203125" style="1" customWidth="1"/>
    <col min="8" max="8" width="18.6640625" style="1" customWidth="1"/>
    <col min="9" max="9" width="11.5" style="1" bestFit="1" customWidth="1"/>
    <col min="10" max="11" width="8.83203125" style="1"/>
    <col min="12" max="12" width="27.5" style="1" bestFit="1" customWidth="1"/>
    <col min="13" max="13" width="10.5" style="1" bestFit="1" customWidth="1"/>
    <col min="14" max="16384" width="8.83203125" style="1"/>
  </cols>
  <sheetData>
    <row r="1" spans="2:16" ht="82" customHeight="1" x14ac:dyDescent="0.4"/>
    <row r="2" spans="2:16" ht="24" x14ac:dyDescent="0.4">
      <c r="B2" s="6" t="s">
        <v>52</v>
      </c>
      <c r="C2" s="4"/>
      <c r="D2" s="4"/>
      <c r="E2" s="4"/>
      <c r="F2" s="4"/>
      <c r="G2" s="4"/>
      <c r="H2" s="5"/>
      <c r="I2" s="4"/>
    </row>
    <row r="3" spans="2:16" s="2" customFormat="1" ht="13" customHeight="1" x14ac:dyDescent="0.4">
      <c r="B3" s="16"/>
      <c r="C3" s="3"/>
      <c r="D3" s="3"/>
      <c r="E3" s="3"/>
      <c r="F3" s="3"/>
      <c r="G3" s="3"/>
      <c r="I3" s="3"/>
    </row>
    <row r="4" spans="2:16" x14ac:dyDescent="0.4">
      <c r="B4" s="21" t="s">
        <v>0</v>
      </c>
      <c r="C4" s="21"/>
      <c r="D4" s="21"/>
      <c r="E4" s="21"/>
      <c r="F4" s="21"/>
      <c r="G4" s="21"/>
      <c r="H4" s="21"/>
      <c r="I4" s="21"/>
      <c r="J4" s="7"/>
      <c r="K4" s="7"/>
      <c r="L4" s="7"/>
      <c r="M4" s="7"/>
      <c r="N4" s="7"/>
      <c r="O4" s="7"/>
      <c r="P4" s="7"/>
    </row>
    <row r="5" spans="2:16" x14ac:dyDescent="0.4">
      <c r="B5" s="21" t="s">
        <v>1</v>
      </c>
      <c r="C5" s="21"/>
      <c r="D5" s="21"/>
      <c r="E5" s="21"/>
      <c r="F5" s="21"/>
      <c r="G5" s="21"/>
      <c r="H5" s="21"/>
      <c r="I5" s="21"/>
      <c r="J5" s="7"/>
      <c r="K5" s="7"/>
      <c r="L5" s="7"/>
      <c r="M5" s="7"/>
      <c r="N5" s="7"/>
      <c r="O5" s="7"/>
      <c r="P5" s="7"/>
    </row>
    <row r="6" spans="2:16" s="2" customFormat="1" ht="12" customHeight="1" thickBot="1" x14ac:dyDescent="0.45">
      <c r="B6" s="8"/>
      <c r="C6" s="8"/>
      <c r="D6" s="8"/>
      <c r="E6" s="8"/>
      <c r="F6" s="8"/>
      <c r="G6" s="8"/>
      <c r="H6" s="8"/>
      <c r="I6" s="8"/>
      <c r="J6" s="10"/>
      <c r="K6" s="10"/>
      <c r="L6" s="10"/>
      <c r="M6" s="10"/>
      <c r="N6" s="10"/>
      <c r="O6" s="10"/>
      <c r="P6" s="10"/>
    </row>
    <row r="7" spans="2:16" ht="21" thickBot="1" x14ac:dyDescent="0.45">
      <c r="B7" s="8" t="s">
        <v>30</v>
      </c>
      <c r="C7" s="55"/>
      <c r="D7" s="56"/>
      <c r="E7" s="56"/>
      <c r="F7" s="56"/>
      <c r="G7" s="56"/>
      <c r="H7" s="56"/>
      <c r="I7" s="57"/>
      <c r="J7" s="7"/>
      <c r="K7" s="7"/>
      <c r="L7" s="7"/>
      <c r="M7" s="7"/>
    </row>
    <row r="8" spans="2:16" s="2" customFormat="1" ht="10" customHeight="1" thickBot="1" x14ac:dyDescent="0.45">
      <c r="B8" s="28"/>
      <c r="C8" s="27"/>
      <c r="D8" s="27"/>
      <c r="E8" s="27"/>
      <c r="F8" s="27"/>
      <c r="G8" s="27"/>
      <c r="H8" s="27"/>
      <c r="I8" s="27"/>
      <c r="J8" s="30"/>
      <c r="K8" s="10"/>
      <c r="L8" s="10"/>
      <c r="M8" s="10"/>
    </row>
    <row r="9" spans="2:16" ht="21" thickBot="1" x14ac:dyDescent="0.45">
      <c r="B9" s="8" t="s">
        <v>31</v>
      </c>
      <c r="C9" s="55"/>
      <c r="D9" s="56"/>
      <c r="E9" s="56"/>
      <c r="F9" s="56"/>
      <c r="G9" s="56"/>
      <c r="H9" s="56"/>
      <c r="I9" s="57"/>
      <c r="J9" s="7"/>
      <c r="K9" s="7"/>
      <c r="L9" s="7"/>
      <c r="M9" s="7"/>
    </row>
    <row r="10" spans="2:16" x14ac:dyDescent="0.4">
      <c r="B10" s="7"/>
      <c r="C10" s="7"/>
      <c r="D10" s="7"/>
      <c r="E10" s="7" t="s">
        <v>10</v>
      </c>
      <c r="F10" s="7"/>
      <c r="G10" s="7" t="s">
        <v>10</v>
      </c>
      <c r="H10" s="7"/>
      <c r="I10" s="7" t="s">
        <v>10</v>
      </c>
      <c r="J10" s="7"/>
      <c r="K10" s="7"/>
      <c r="L10" s="7"/>
      <c r="M10" s="7"/>
    </row>
    <row r="11" spans="2:16" ht="21" thickBot="1" x14ac:dyDescent="0.45">
      <c r="B11" s="7"/>
      <c r="C11" s="7" t="s">
        <v>4</v>
      </c>
      <c r="D11" s="29" t="s">
        <v>50</v>
      </c>
      <c r="E11" s="29" t="s">
        <v>5</v>
      </c>
      <c r="F11" s="29" t="s">
        <v>6</v>
      </c>
      <c r="G11" s="29" t="s">
        <v>7</v>
      </c>
      <c r="H11" s="29" t="s">
        <v>8</v>
      </c>
      <c r="I11" s="29" t="s">
        <v>9</v>
      </c>
      <c r="J11" s="7"/>
      <c r="K11" s="7"/>
      <c r="L11" s="7"/>
      <c r="M11" s="7"/>
    </row>
    <row r="12" spans="2:16" ht="21" thickBot="1" x14ac:dyDescent="0.45">
      <c r="B12" s="7" t="s">
        <v>34</v>
      </c>
      <c r="C12" s="34">
        <v>100</v>
      </c>
      <c r="D12" s="41">
        <v>100</v>
      </c>
      <c r="E12" s="48">
        <f>+C12-D12</f>
        <v>0</v>
      </c>
      <c r="F12" s="50"/>
      <c r="G12" s="51"/>
      <c r="H12" s="50"/>
      <c r="I12" s="40">
        <f>+I15/C15*C12</f>
        <v>1469.5431472081216</v>
      </c>
      <c r="J12" s="7"/>
      <c r="K12" s="7"/>
      <c r="L12" s="7"/>
      <c r="M12" s="7"/>
    </row>
    <row r="13" spans="2:16" ht="21" thickBot="1" x14ac:dyDescent="0.45">
      <c r="B13" s="7" t="s">
        <v>33</v>
      </c>
      <c r="C13" s="35">
        <v>0.6</v>
      </c>
      <c r="D13" s="42">
        <v>0.5</v>
      </c>
      <c r="E13" s="49">
        <f t="shared" ref="E13:E24" si="0">+C13-D13</f>
        <v>9.9999999999999978E-2</v>
      </c>
      <c r="F13" s="52"/>
      <c r="G13" s="53"/>
      <c r="H13" s="52"/>
      <c r="I13" s="49">
        <v>0.6</v>
      </c>
      <c r="J13" s="7"/>
      <c r="K13" s="7"/>
      <c r="L13" s="7"/>
      <c r="M13" s="7"/>
    </row>
    <row r="14" spans="2:16" ht="21" thickBot="1" x14ac:dyDescent="0.45">
      <c r="B14" s="7" t="s">
        <v>13</v>
      </c>
      <c r="C14" s="36">
        <f>(+C15-C12)/C15</f>
        <v>0.375</v>
      </c>
      <c r="D14" s="43">
        <f>(+D15-D12)/D15</f>
        <v>0.33333333333333331</v>
      </c>
      <c r="E14" s="48">
        <f t="shared" si="0"/>
        <v>4.1666666666666685E-2</v>
      </c>
      <c r="F14" s="52"/>
      <c r="G14" s="53"/>
      <c r="H14" s="52"/>
      <c r="I14" s="49">
        <f>(+I15-I12)/I15</f>
        <v>0.375</v>
      </c>
      <c r="J14" s="7"/>
      <c r="K14" s="7"/>
      <c r="L14" s="7"/>
      <c r="M14" s="7"/>
    </row>
    <row r="15" spans="2:16" ht="21" thickBot="1" x14ac:dyDescent="0.45">
      <c r="B15" s="7" t="s">
        <v>32</v>
      </c>
      <c r="C15" s="37">
        <f>+C12*(1+C13)</f>
        <v>160</v>
      </c>
      <c r="D15" s="44">
        <f>+D12*(1+D13)</f>
        <v>150</v>
      </c>
      <c r="E15" s="48">
        <f t="shared" si="0"/>
        <v>10</v>
      </c>
      <c r="F15" s="52"/>
      <c r="G15" s="53"/>
      <c r="H15" s="52"/>
      <c r="I15" s="40">
        <f>+I17/I16</f>
        <v>2351.2690355329946</v>
      </c>
      <c r="J15" s="7"/>
      <c r="K15" s="7"/>
      <c r="L15" s="7"/>
      <c r="M15" s="7"/>
    </row>
    <row r="16" spans="2:16" ht="21" thickBot="1" x14ac:dyDescent="0.45">
      <c r="B16" s="7" t="s">
        <v>35</v>
      </c>
      <c r="C16" s="38">
        <v>1</v>
      </c>
      <c r="D16" s="45">
        <v>10</v>
      </c>
      <c r="E16" s="48">
        <f t="shared" si="0"/>
        <v>-9</v>
      </c>
      <c r="F16" s="52"/>
      <c r="G16" s="53"/>
      <c r="H16" s="52"/>
      <c r="I16" s="34">
        <v>1</v>
      </c>
      <c r="J16" s="7"/>
      <c r="K16" s="7"/>
      <c r="L16" s="7"/>
      <c r="M16" s="7"/>
    </row>
    <row r="17" spans="2:13" ht="21" thickBot="1" x14ac:dyDescent="0.45">
      <c r="B17" s="7" t="s">
        <v>16</v>
      </c>
      <c r="C17" s="39">
        <f>+C15*C16</f>
        <v>160</v>
      </c>
      <c r="D17" s="46">
        <f>+D15*D16</f>
        <v>1500</v>
      </c>
      <c r="E17" s="48">
        <f t="shared" si="0"/>
        <v>-1340</v>
      </c>
      <c r="F17" s="52"/>
      <c r="G17" s="53"/>
      <c r="H17" s="52"/>
      <c r="I17" s="40">
        <f>+I21/(1-I18)</f>
        <v>2351.2690355329946</v>
      </c>
      <c r="J17" s="7"/>
      <c r="K17" s="7"/>
      <c r="L17" s="7"/>
      <c r="M17" s="7"/>
    </row>
    <row r="18" spans="2:13" ht="21" thickBot="1" x14ac:dyDescent="0.45">
      <c r="B18" s="7" t="s">
        <v>36</v>
      </c>
      <c r="C18" s="35">
        <v>0.05</v>
      </c>
      <c r="D18" s="42">
        <v>0.1</v>
      </c>
      <c r="E18" s="49">
        <f t="shared" si="0"/>
        <v>-0.05</v>
      </c>
      <c r="F18" s="52"/>
      <c r="G18" s="53"/>
      <c r="H18" s="52"/>
      <c r="I18" s="35">
        <v>0.05</v>
      </c>
      <c r="J18" s="7"/>
      <c r="K18" s="7"/>
      <c r="L18" s="7"/>
      <c r="M18" s="7"/>
    </row>
    <row r="19" spans="2:13" ht="21" thickBot="1" x14ac:dyDescent="0.45">
      <c r="B19" s="7" t="s">
        <v>37</v>
      </c>
      <c r="C19" s="40">
        <f>+C17*C18</f>
        <v>8</v>
      </c>
      <c r="D19" s="47">
        <f>+D17*D18</f>
        <v>150</v>
      </c>
      <c r="E19" s="48">
        <f t="shared" si="0"/>
        <v>-142</v>
      </c>
      <c r="F19" s="52"/>
      <c r="G19" s="53"/>
      <c r="H19" s="52"/>
      <c r="I19" s="40">
        <f>+I17*I18</f>
        <v>117.56345177664974</v>
      </c>
      <c r="J19" s="7"/>
      <c r="K19" s="7"/>
      <c r="L19" s="7"/>
      <c r="M19" s="7"/>
    </row>
    <row r="20" spans="2:13" ht="21" thickBot="1" x14ac:dyDescent="0.45">
      <c r="B20" s="7" t="s">
        <v>38</v>
      </c>
      <c r="C20" s="40">
        <f>(+C17-C19)/C16</f>
        <v>152</v>
      </c>
      <c r="D20" s="47">
        <f>(+D17-D19)/D16</f>
        <v>135</v>
      </c>
      <c r="E20" s="48">
        <f t="shared" si="0"/>
        <v>17</v>
      </c>
      <c r="F20" s="52"/>
      <c r="G20" s="53"/>
      <c r="H20" s="52"/>
      <c r="I20" s="40">
        <f>(+I17-I19)/I16</f>
        <v>2233.7055837563448</v>
      </c>
      <c r="J20" s="7"/>
      <c r="K20" s="7"/>
      <c r="L20" s="7"/>
      <c r="M20" s="7"/>
    </row>
    <row r="21" spans="2:13" ht="21" thickBot="1" x14ac:dyDescent="0.45">
      <c r="B21" s="7" t="s">
        <v>39</v>
      </c>
      <c r="C21" s="40">
        <f>+C17-C19</f>
        <v>152</v>
      </c>
      <c r="D21" s="47">
        <f>+D17-D19</f>
        <v>1350</v>
      </c>
      <c r="E21" s="48">
        <f t="shared" si="0"/>
        <v>-1198</v>
      </c>
      <c r="F21" s="52"/>
      <c r="G21" s="53"/>
      <c r="H21" s="52"/>
      <c r="I21" s="40">
        <f>+I24-I23-I22</f>
        <v>2233.7055837563448</v>
      </c>
      <c r="J21" s="7"/>
      <c r="K21" s="7"/>
      <c r="L21" s="7"/>
      <c r="M21" s="7"/>
    </row>
    <row r="22" spans="2:13" ht="21" thickBot="1" x14ac:dyDescent="0.45">
      <c r="B22" s="7" t="s">
        <v>40</v>
      </c>
      <c r="C22" s="34">
        <v>35</v>
      </c>
      <c r="D22" s="41">
        <v>35</v>
      </c>
      <c r="E22" s="48">
        <f t="shared" si="0"/>
        <v>0</v>
      </c>
      <c r="F22" s="52"/>
      <c r="G22" s="53"/>
      <c r="H22" s="52"/>
      <c r="I22" s="34">
        <f t="shared" ref="I22:I23" si="1">+$I$24/$C$24*C22</f>
        <v>514.34010152284259</v>
      </c>
      <c r="J22" s="7"/>
      <c r="K22" s="7"/>
      <c r="L22" s="7"/>
      <c r="M22" s="7"/>
    </row>
    <row r="23" spans="2:13" ht="21" thickBot="1" x14ac:dyDescent="0.45">
      <c r="B23" s="7" t="s">
        <v>41</v>
      </c>
      <c r="C23" s="34">
        <v>10</v>
      </c>
      <c r="D23" s="41">
        <v>10</v>
      </c>
      <c r="E23" s="48">
        <f t="shared" si="0"/>
        <v>0</v>
      </c>
      <c r="F23" s="52"/>
      <c r="G23" s="53"/>
      <c r="H23" s="52"/>
      <c r="I23" s="34">
        <f t="shared" si="1"/>
        <v>146.95431472081219</v>
      </c>
      <c r="J23" s="7"/>
      <c r="K23" s="7"/>
      <c r="L23" s="7"/>
      <c r="M23" s="7"/>
    </row>
    <row r="24" spans="2:13" ht="21" thickBot="1" x14ac:dyDescent="0.45">
      <c r="B24" s="7" t="s">
        <v>23</v>
      </c>
      <c r="C24" s="40">
        <f>+C21+C22+C23</f>
        <v>197</v>
      </c>
      <c r="D24" s="47">
        <f>+D21+D22+D23</f>
        <v>1395</v>
      </c>
      <c r="E24" s="48">
        <f t="shared" si="0"/>
        <v>-1198</v>
      </c>
      <c r="F24" s="32"/>
      <c r="G24" s="54"/>
      <c r="H24" s="33" t="s">
        <v>44</v>
      </c>
      <c r="I24" s="34">
        <v>2895</v>
      </c>
      <c r="J24" s="7"/>
      <c r="K24" s="7"/>
      <c r="L24" s="7"/>
      <c r="M24" s="7"/>
    </row>
    <row r="25" spans="2:13" ht="20" customHeight="1" thickBot="1" x14ac:dyDescent="0.45">
      <c r="B25" s="7" t="s">
        <v>24</v>
      </c>
      <c r="C25" s="35">
        <v>0.15</v>
      </c>
      <c r="D25" s="7"/>
      <c r="E25" s="7"/>
      <c r="F25" s="7"/>
      <c r="G25" s="31" t="s">
        <v>45</v>
      </c>
      <c r="H25" s="31"/>
      <c r="I25" s="31"/>
      <c r="J25" s="7"/>
      <c r="K25" s="7"/>
      <c r="L25" s="7"/>
      <c r="M25" s="7"/>
    </row>
    <row r="26" spans="2:13" ht="21" thickBot="1" x14ac:dyDescent="0.45">
      <c r="B26" s="7" t="s">
        <v>25</v>
      </c>
      <c r="C26" s="40">
        <f>+C23+C24+C25</f>
        <v>207.15</v>
      </c>
      <c r="D26" s="29"/>
      <c r="E26" s="7"/>
      <c r="F26" s="7"/>
      <c r="G26" s="31"/>
      <c r="H26" s="31"/>
      <c r="I26" s="31"/>
      <c r="J26" s="7"/>
      <c r="K26" s="7"/>
      <c r="L26" s="7"/>
      <c r="M26" s="7"/>
    </row>
    <row r="27" spans="2:13" ht="21" thickBot="1" x14ac:dyDescent="0.45">
      <c r="B27" s="7" t="s">
        <v>26</v>
      </c>
      <c r="C27" s="40">
        <f>+C24+C26</f>
        <v>404.15</v>
      </c>
      <c r="D27" s="7"/>
      <c r="E27" s="7"/>
      <c r="F27" s="7"/>
      <c r="G27" s="19" t="s">
        <v>46</v>
      </c>
      <c r="H27" s="20"/>
      <c r="I27" s="20"/>
      <c r="J27" s="20"/>
      <c r="K27" s="20"/>
      <c r="L27" s="20"/>
      <c r="M27" s="20"/>
    </row>
    <row r="28" spans="2:13" ht="21" thickBot="1" x14ac:dyDescent="0.45">
      <c r="B28" s="7" t="s">
        <v>42</v>
      </c>
      <c r="C28" s="40">
        <f>+C24/C16</f>
        <v>197</v>
      </c>
      <c r="D28" s="7"/>
      <c r="E28" s="7"/>
      <c r="F28" s="7"/>
      <c r="G28" s="19" t="s">
        <v>47</v>
      </c>
      <c r="H28" s="20"/>
      <c r="I28" s="20"/>
      <c r="J28" s="20"/>
      <c r="K28" s="20"/>
      <c r="L28" s="20"/>
      <c r="M28" s="20"/>
    </row>
    <row r="29" spans="2:13" ht="21" thickBot="1" x14ac:dyDescent="0.45">
      <c r="B29" s="7" t="s">
        <v>43</v>
      </c>
      <c r="C29" s="40">
        <f>+C27/C16</f>
        <v>404.15</v>
      </c>
      <c r="D29" s="7"/>
      <c r="E29" s="7"/>
      <c r="F29" s="7"/>
      <c r="G29" s="19" t="s">
        <v>48</v>
      </c>
      <c r="H29" s="20"/>
      <c r="I29" s="20"/>
      <c r="J29" s="20"/>
      <c r="K29" s="20"/>
      <c r="L29" s="20"/>
      <c r="M29" s="20"/>
    </row>
  </sheetData>
  <mergeCells count="3">
    <mergeCell ref="G25:I26"/>
    <mergeCell ref="B4:I4"/>
    <mergeCell ref="B5:I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B3CC5FBF1314CAFD051571985B557" ma:contentTypeVersion="15" ma:contentTypeDescription="Create a new document." ma:contentTypeScope="" ma:versionID="00d8f4d8641780ae6c78adfb7a593dcb">
  <xsd:schema xmlns:xsd="http://www.w3.org/2001/XMLSchema" xmlns:xs="http://www.w3.org/2001/XMLSchema" xmlns:p="http://schemas.microsoft.com/office/2006/metadata/properties" xmlns:ns3="c9bfcdd4-e0a7-4978-b76f-722a749bf8a3" xmlns:ns4="dd7d7893-4694-4de1-84a7-db4be2415f90" targetNamespace="http://schemas.microsoft.com/office/2006/metadata/properties" ma:root="true" ma:fieldsID="de0a02844f1c8d66e297342b336dd053" ns3:_="" ns4:_="">
    <xsd:import namespace="c9bfcdd4-e0a7-4978-b76f-722a749bf8a3"/>
    <xsd:import namespace="dd7d7893-4694-4de1-84a7-db4be2415f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fcdd4-e0a7-4978-b76f-722a749bf8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d7893-4694-4de1-84a7-db4be2415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F895C7-F849-43A9-8489-66F8C79E5E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C3393F-41A2-4F19-A99D-204A620BC3AE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dd7d7893-4694-4de1-84a7-db4be2415f90"/>
    <ds:schemaRef ds:uri="c9bfcdd4-e0a7-4978-b76f-722a749bf8a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1D3F4C-107C-42FB-A7AF-0CAD2FF22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fcdd4-e0a7-4978-b76f-722a749bf8a3"/>
    <ds:schemaRef ds:uri="dd7d7893-4694-4de1-84a7-db4be2415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</vt:lpstr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Charmaine Oosthuizen</dc:creator>
  <cp:lastModifiedBy>Microsoft Office User</cp:lastModifiedBy>
  <dcterms:created xsi:type="dcterms:W3CDTF">2020-02-27T07:35:00Z</dcterms:created>
  <dcterms:modified xsi:type="dcterms:W3CDTF">2020-09-30T07:28:23Z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0x0101003A2B3CC5FBF1314CAFD051571985B557</vt:lpwstr>
  </property>
</Properties>
</file>